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basova_LO\Documents\Моноблок ДУБАСОВА\НОВОЕ\2024\Конкурсы 2024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M4" i="1"/>
  <c r="N4" i="1" s="1"/>
  <c r="O4" i="1" s="1"/>
  <c r="P4" i="1" s="1"/>
  <c r="P7" i="1" s="1"/>
  <c r="J4" i="1"/>
  <c r="K4" i="1" s="1"/>
  <c r="L4" i="1" s="1"/>
</calcChain>
</file>

<file path=xl/sharedStrings.xml><?xml version="1.0" encoding="utf-8"?>
<sst xmlns="http://schemas.openxmlformats.org/spreadsheetml/2006/main" count="35" uniqueCount="35">
  <si>
    <t>№</t>
  </si>
  <si>
    <t>Наименование предмета контракта. Существенные условия контракта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</si>
  <si>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</si>
  <si>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</si>
  <si>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</si>
  <si>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</si>
  <si>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</si>
  <si>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</si>
  <si>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r>
      <t xml:space="preserve">коэффициент вариации цен V (%)           </t>
    </r>
    <r>
      <rPr>
        <i/>
        <sz val="12"/>
        <color rgb="FF000000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</si>
  <si>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</si>
  <si>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</si>
  <si>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</si>
  <si>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 xml:space="preserve">Выполнение экспертных работ по выявлению признаков экстремизма и пропаганды террористической идеологии в информационных материалах в рамках реализации полномочий в области организации и осуществления на территории Ростовской области мероприятий по предупреждению терроризма и экстремизма, минимизации их последствий. Кол-во лингвистических исследований - 45; психологических - 45. Итого - 90. Выполнение работ по заявкам заказчика      
</t>
  </si>
  <si>
    <t>исслед</t>
  </si>
  <si>
    <t>итого</t>
  </si>
  <si>
    <r>
      <rPr>
        <b/>
        <sz val="11"/>
        <color rgb="FF000000"/>
        <rFont val="Times New Roman"/>
        <family val="1"/>
        <charset val="204"/>
      </rPr>
      <t>С учетом проведенных расчетов и в соответствии с лимитами бюджетных ассигнования при осуществлении закупки устанавливается начальная (максимальная) цена контракта</t>
    </r>
    <r>
      <rPr>
        <b/>
        <sz val="11"/>
        <color rgb="FF000000"/>
        <rFont val="Times New Roman"/>
        <family val="1"/>
        <charset val="204"/>
      </rPr>
      <t>:</t>
    </r>
  </si>
  <si>
    <t xml:space="preserve">*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</si>
  <si>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Н(М)ЦК </t>
  </si>
  <si>
    <t>произвел Жорницкий Александр Владимирович</t>
  </si>
  <si>
    <t>240-56-42</t>
  </si>
  <si>
    <t>руб.</t>
  </si>
  <si>
    <t>3 600 000/90=40 000</t>
  </si>
  <si>
    <t>руб/ед.изм</t>
  </si>
  <si>
    <t>Исполнитель №1
Исх № 18 от 13.02.2024</t>
  </si>
  <si>
    <t>Исполнитель №2
Исх № 014 от 08.02.2024</t>
  </si>
  <si>
    <t xml:space="preserve">Исполнитель №3
Исх № 31-П от 09.02.2024 </t>
  </si>
  <si>
    <t>Исполнитель   
№ 4
№ 0191 от 12.02.2024</t>
  </si>
  <si>
    <r>
      <t xml:space="preserve">Исполнитель  №5 
</t>
    </r>
    <r>
      <rPr>
        <b/>
        <sz val="11"/>
        <rFont val="Times New Roman"/>
        <family val="1"/>
        <charset val="204"/>
      </rPr>
      <t xml:space="preserve">государственный </t>
    </r>
    <r>
      <rPr>
        <b/>
        <sz val="12"/>
        <rFont val="Times New Roman"/>
        <family val="1"/>
        <charset val="204"/>
      </rPr>
      <t xml:space="preserve">контракт от 20.03.2023 № 01582000033230000140001/60
</t>
    </r>
  </si>
  <si>
    <t>Использованные формулы:</t>
  </si>
  <si>
    <r>
      <t xml:space="preserve">Среднее квадратичное отклонение, 
</t>
    </r>
    <r>
      <rPr>
        <b/>
        <sz val="12"/>
        <color rgb="FF000000"/>
        <rFont val="Calibri"/>
        <family val="2"/>
        <charset val="204"/>
      </rPr>
      <t>&lt;Ϭ&gt;</t>
    </r>
  </si>
  <si>
    <r>
      <rPr>
        <b/>
        <sz val="12"/>
        <color rgb="FF000000"/>
        <rFont val="Times New Roman"/>
        <family val="1"/>
        <charset val="204"/>
      </rPr>
      <t>Расчет Н(М)ЦК по формуле</t>
    </r>
    <r>
      <rPr>
        <sz val="12"/>
        <color rgb="FF000000"/>
        <rFont val="Times New Roman"/>
        <family val="1"/>
        <charset val="204"/>
      </rPr>
      <t xml:space="preserve">                             v - количество (объем) закупаемого товара (работы, услуги);</t>
    </r>
    <r>
      <rPr>
        <sz val="11"/>
        <color theme="1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n - количество значений, используемых в расчете;</t>
    </r>
    <r>
      <rPr>
        <sz val="11"/>
        <color theme="1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i - номер источника ценовой информации;</t>
    </r>
    <r>
      <rPr>
        <sz val="11"/>
        <color theme="1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 xml:space="preserve">   Цi   - цена единицы</t>
    </r>
  </si>
  <si>
    <t xml:space="preserve">Среднее квадратичное отклонение
</t>
  </si>
  <si>
    <t xml:space="preserve">Расчет НМЦК
</t>
  </si>
  <si>
    <t xml:space="preserve">
Коэффициент вариации цен
</t>
  </si>
  <si>
    <t>Обоснование начальной (максимальной) цены контракта (далее - Н(М)ЦК) на выполнение экспертных работ по выявлению признаков экстремизма и пропаганды террористической идеологии в информационных материалах, в том числе доследственной проверки,предшествующей принятию решения о возбуждении уголовного 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</si>
</sst>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\-??_р_._-;_-@_-"/>
    <numFmt numFmtId="165" formatCode="0.00000"/>
    <numFmt numFmtId="166" formatCode="_-* #,##0.00&quot;р.&quot;_-;\-* #,##0.00&quot;р.&quot;_-;_-* \-??&quot;р.&quot;_-;_-@_-"/>
    <numFmt numFmtId="167" formatCode="#,##0.0;\-#,##0.0"/>
    <numFmt numFmtId="168" formatCode="0.0000"/>
  </numFmts>
  <fonts count="11" x14ac:knownFonts="1">
    <font>
      <sz val="11"/>
      <color theme="1"/>
      <name val="Calibri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NumberFormat="1" applyFont="1"/>
    <xf numFmtId="0" fontId="1" fillId="0" borderId="0" xfId="0" applyNumberFormat="1" applyFont="1"/>
    <xf numFmtId="0" fontId="2" fillId="0" borderId="4" xfId="0" applyNumberFormat="1" applyFont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textRotation="90" wrapText="1"/>
    </xf>
    <xf numFmtId="0" fontId="4" fillId="0" borderId="4" xfId="0" applyNumberFormat="1" applyFont="1" applyBorder="1" applyAlignment="1">
      <alignment horizontal="center" vertical="center" textRotation="90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0" applyNumberFormat="1" applyFont="1"/>
    <xf numFmtId="0" fontId="4" fillId="0" borderId="1" xfId="0" applyNumberFormat="1" applyFont="1" applyBorder="1"/>
    <xf numFmtId="2" fontId="4" fillId="0" borderId="0" xfId="0" applyNumberFormat="1" applyFont="1"/>
    <xf numFmtId="0" fontId="5" fillId="0" borderId="0" xfId="0" applyNumberFormat="1" applyFont="1" applyAlignment="1">
      <alignment vertical="center"/>
    </xf>
    <xf numFmtId="167" fontId="2" fillId="0" borderId="14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18" xfId="0" applyNumberFormat="1" applyFont="1" applyBorder="1"/>
    <xf numFmtId="0" fontId="2" fillId="0" borderId="18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2" fillId="0" borderId="14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167" fontId="6" fillId="0" borderId="14" xfId="0" applyNumberFormat="1" applyFont="1" applyBorder="1" applyAlignment="1">
      <alignment horizontal="right" vertical="center" wrapText="1"/>
    </xf>
    <xf numFmtId="167" fontId="6" fillId="0" borderId="7" xfId="0" applyNumberFormat="1" applyFont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left"/>
    </xf>
    <xf numFmtId="167" fontId="1" fillId="0" borderId="15" xfId="0" applyNumberFormat="1" applyFont="1" applyBorder="1" applyAlignment="1">
      <alignment horizontal="left" wrapText="1"/>
    </xf>
    <xf numFmtId="167" fontId="1" fillId="0" borderId="16" xfId="0" applyNumberFormat="1" applyFont="1" applyBorder="1" applyAlignment="1">
      <alignment horizontal="left" wrapText="1"/>
    </xf>
    <xf numFmtId="167" fontId="1" fillId="0" borderId="17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textRotation="90" wrapText="1"/>
    </xf>
    <xf numFmtId="0" fontId="2" fillId="0" borderId="10" xfId="0" applyNumberFormat="1" applyFont="1" applyBorder="1" applyAlignment="1">
      <alignment horizontal="center" vertical="center" textRotation="90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pn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896388" y="4338955"/>
    <xdr:ext cx="1228528" cy="0"/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11791556" y="4338955"/>
    <xdr:ext cx="1085540" cy="0"/>
    <xdr:pic>
      <xdr:nvPicPr>
        <xdr:cNvPr id="3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14143929" y="4338955"/>
    <xdr:ext cx="1474280" cy="0"/>
    <xdr:pic>
      <xdr:nvPicPr>
        <xdr:cNvPr id="4" name="Picture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absoluteAnchor>
    <xdr:pos x="14391095" y="4338955"/>
    <xdr:ext cx="152102" cy="0"/>
    <xdr:pic>
      <xdr:nvPicPr>
        <xdr:cNvPr id="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  <xdr:twoCellAnchor editAs="oneCell">
    <xdr:from>
      <xdr:col>1</xdr:col>
      <xdr:colOff>714375</xdr:colOff>
      <xdr:row>18</xdr:row>
      <xdr:rowOff>171450</xdr:rowOff>
    </xdr:from>
    <xdr:to>
      <xdr:col>1</xdr:col>
      <xdr:colOff>2232411</xdr:colOff>
      <xdr:row>18</xdr:row>
      <xdr:rowOff>970095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3925" y="10610850"/>
          <a:ext cx="1518036" cy="79864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19</xdr:row>
      <xdr:rowOff>219075</xdr:rowOff>
    </xdr:from>
    <xdr:to>
      <xdr:col>1</xdr:col>
      <xdr:colOff>2100568</xdr:colOff>
      <xdr:row>19</xdr:row>
      <xdr:rowOff>877500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075" y="11801475"/>
          <a:ext cx="1329043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20</xdr:row>
      <xdr:rowOff>200025</xdr:rowOff>
    </xdr:from>
    <xdr:to>
      <xdr:col>1</xdr:col>
      <xdr:colOff>2411131</xdr:colOff>
      <xdr:row>20</xdr:row>
      <xdr:rowOff>949898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" y="13115925"/>
          <a:ext cx="1877731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3.140625" style="1" customWidth="1"/>
    <col min="2" max="2" width="44" style="1" customWidth="1"/>
    <col min="3" max="3" width="5.85546875" style="1" customWidth="1"/>
    <col min="4" max="4" width="5.7109375" style="1" customWidth="1"/>
    <col min="5" max="6" width="17.28515625" style="1" customWidth="1"/>
    <col min="7" max="7" width="17" style="1" customWidth="1"/>
    <col min="8" max="8" width="17.85546875" style="1" customWidth="1"/>
    <col min="9" max="10" width="18.28515625" style="1" customWidth="1"/>
    <col min="11" max="11" width="15.42578125" style="1" customWidth="1"/>
    <col min="12" max="12" width="17.42578125" style="1" customWidth="1"/>
    <col min="13" max="13" width="20.85546875" style="1" customWidth="1"/>
    <col min="14" max="14" width="14.140625" style="1" customWidth="1"/>
    <col min="15" max="15" width="12.85546875" style="1" customWidth="1"/>
    <col min="16" max="16" width="18" style="1" customWidth="1"/>
    <col min="17" max="17" width="9.140625" style="1" bestFit="1" customWidth="1"/>
    <col min="18" max="16384" width="9.140625" style="1"/>
  </cols>
  <sheetData>
    <row r="1" spans="1:17" ht="55.5" customHeight="1" x14ac:dyDescent="0.25">
      <c r="A1" s="56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17" ht="47.25" customHeight="1" x14ac:dyDescent="0.2">
      <c r="A2" s="59" t="s">
        <v>0</v>
      </c>
      <c r="B2" s="61" t="s">
        <v>1</v>
      </c>
      <c r="C2" s="63" t="s">
        <v>2</v>
      </c>
      <c r="D2" s="63" t="s">
        <v>3</v>
      </c>
      <c r="E2" s="65" t="s">
        <v>4</v>
      </c>
      <c r="F2" s="66"/>
      <c r="G2" s="66"/>
      <c r="H2" s="66"/>
      <c r="I2" s="67"/>
      <c r="J2" s="68" t="s">
        <v>5</v>
      </c>
      <c r="K2" s="69"/>
      <c r="L2" s="70"/>
      <c r="M2" s="59" t="s">
        <v>6</v>
      </c>
      <c r="N2" s="71"/>
      <c r="O2" s="71"/>
      <c r="P2" s="72"/>
    </row>
    <row r="3" spans="1:17" ht="243" customHeight="1" x14ac:dyDescent="0.2">
      <c r="A3" s="60"/>
      <c r="B3" s="62"/>
      <c r="C3" s="64"/>
      <c r="D3" s="64"/>
      <c r="E3" s="3" t="s">
        <v>23</v>
      </c>
      <c r="F3" s="3" t="s">
        <v>24</v>
      </c>
      <c r="G3" s="3" t="s">
        <v>25</v>
      </c>
      <c r="H3" s="3" t="s">
        <v>26</v>
      </c>
      <c r="I3" s="4" t="s">
        <v>27</v>
      </c>
      <c r="J3" s="2" t="s">
        <v>7</v>
      </c>
      <c r="K3" s="2" t="s">
        <v>29</v>
      </c>
      <c r="L3" s="2" t="s">
        <v>8</v>
      </c>
      <c r="M3" s="5" t="s">
        <v>30</v>
      </c>
      <c r="N3" s="2" t="s">
        <v>9</v>
      </c>
      <c r="O3" s="2" t="s">
        <v>10</v>
      </c>
      <c r="P3" s="2" t="s">
        <v>11</v>
      </c>
    </row>
    <row r="4" spans="1:17" s="6" customFormat="1" ht="210.75" customHeight="1" x14ac:dyDescent="0.25">
      <c r="A4" s="7">
        <v>1</v>
      </c>
      <c r="B4" s="5" t="s">
        <v>12</v>
      </c>
      <c r="C4" s="8" t="s">
        <v>13</v>
      </c>
      <c r="D4" s="9">
        <v>90</v>
      </c>
      <c r="E4" s="10">
        <v>41500</v>
      </c>
      <c r="F4" s="11">
        <v>42500</v>
      </c>
      <c r="G4" s="11">
        <v>41000</v>
      </c>
      <c r="H4" s="11">
        <v>40300.449999999997</v>
      </c>
      <c r="I4" s="11">
        <v>39986.61</v>
      </c>
      <c r="J4" s="12">
        <f>AVERAGE(E4:I4)</f>
        <v>41057.411999999997</v>
      </c>
      <c r="K4" s="13">
        <f>SQRT((POWER(I4-J4, 2)+POWER(G4-J4, 2)+POWER(F4-J4, 2)+POWER(E4-J4, 2))/(COLUMNS(E4:I4)-1))</f>
        <v>925.5886419511645</v>
      </c>
      <c r="L4" s="13">
        <f>K4/J4*100</f>
        <v>2.2543764861534981</v>
      </c>
      <c r="M4" s="14">
        <f>D4/5*SUM(E4:I4)</f>
        <v>3695167.08</v>
      </c>
      <c r="N4" s="15">
        <f>M4/D4</f>
        <v>41057.412000000004</v>
      </c>
      <c r="O4" s="15">
        <f>ROUNDDOWN(N4, 2)</f>
        <v>41057.410000000003</v>
      </c>
      <c r="P4" s="15">
        <f>O4*D4</f>
        <v>3695166.9000000004</v>
      </c>
    </row>
    <row r="5" spans="1:17" s="6" customFormat="1" ht="14.25" customHeight="1" x14ac:dyDescent="0.25">
      <c r="A5" s="7"/>
      <c r="B5" s="16"/>
      <c r="C5" s="17"/>
      <c r="D5" s="18"/>
      <c r="E5" s="19"/>
      <c r="F5" s="20"/>
      <c r="G5" s="20"/>
      <c r="H5" s="20"/>
      <c r="I5" s="19"/>
      <c r="J5" s="12"/>
      <c r="K5" s="13"/>
      <c r="L5" s="13"/>
      <c r="M5" s="14"/>
      <c r="N5" s="14"/>
      <c r="O5" s="15"/>
      <c r="P5" s="15"/>
    </row>
    <row r="6" spans="1:17" s="6" customFormat="1" ht="12.75" customHeight="1" x14ac:dyDescent="0.25">
      <c r="A6" s="7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7" ht="15.6" customHeight="1" x14ac:dyDescent="0.25">
      <c r="A7" s="7"/>
      <c r="B7" s="21" t="s">
        <v>14</v>
      </c>
      <c r="C7" s="18"/>
      <c r="D7" s="22"/>
      <c r="E7" s="23">
        <f>D4*E4+D5*E5+D6*E6</f>
        <v>3735000</v>
      </c>
      <c r="F7" s="23">
        <f>D4*F4+D5*F5+D6*F6</f>
        <v>3825000</v>
      </c>
      <c r="G7" s="23">
        <f>D4*G4+D5*G5+D6*G6</f>
        <v>3690000</v>
      </c>
      <c r="H7" s="23">
        <f>D4*H4+D5*H5+D6*H6</f>
        <v>3627040.4999999995</v>
      </c>
      <c r="I7" s="23">
        <f>D4*I4+D5*I5+D6*I6</f>
        <v>3598794.9</v>
      </c>
      <c r="J7" s="24"/>
      <c r="K7" s="24"/>
      <c r="L7" s="24"/>
      <c r="M7" s="24"/>
      <c r="N7" s="24"/>
      <c r="O7" s="24"/>
      <c r="P7" s="25">
        <f>P4+P5+P6</f>
        <v>3695166.9000000004</v>
      </c>
    </row>
    <row r="8" spans="1:17" ht="15.75" x14ac:dyDescent="0.25">
      <c r="A8" s="26"/>
      <c r="B8" s="47"/>
      <c r="C8" s="48"/>
      <c r="D8" s="26"/>
      <c r="E8" s="27"/>
      <c r="F8" s="27"/>
      <c r="G8" s="26"/>
      <c r="H8" s="26"/>
      <c r="I8" s="26"/>
      <c r="J8" s="26"/>
      <c r="K8" s="28"/>
      <c r="L8" s="26"/>
      <c r="M8" s="26"/>
      <c r="N8" s="26"/>
      <c r="O8" s="26"/>
      <c r="P8" s="29"/>
    </row>
    <row r="9" spans="1:17" s="30" customFormat="1" ht="39.75" customHeight="1" x14ac:dyDescent="0.25">
      <c r="A9" s="26"/>
      <c r="B9" s="49" t="s">
        <v>15</v>
      </c>
      <c r="C9" s="50"/>
      <c r="D9" s="50"/>
      <c r="E9" s="50"/>
      <c r="F9" s="50"/>
      <c r="G9" s="50"/>
      <c r="H9" s="50"/>
      <c r="I9" s="50"/>
      <c r="J9" s="51"/>
      <c r="K9" s="31">
        <v>3600000</v>
      </c>
      <c r="L9" s="31" t="s">
        <v>20</v>
      </c>
      <c r="M9" s="31" t="s">
        <v>21</v>
      </c>
      <c r="N9" s="31" t="s">
        <v>22</v>
      </c>
      <c r="O9" s="31"/>
      <c r="P9" s="31"/>
      <c r="Q9" s="32"/>
    </row>
    <row r="10" spans="1:17" s="30" customFormat="1" ht="66.75" customHeight="1" x14ac:dyDescent="0.2">
      <c r="A10" s="1"/>
      <c r="B10" s="53" t="s"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3"/>
    </row>
    <row r="11" spans="1:17" ht="19.5" customHeight="1" x14ac:dyDescent="0.25">
      <c r="B11" s="52" t="s">
        <v>17</v>
      </c>
      <c r="C11" s="52"/>
      <c r="D11" s="26"/>
      <c r="E11" s="26"/>
      <c r="F11" s="26"/>
      <c r="G11" s="26"/>
      <c r="H11" s="26"/>
      <c r="I11" s="26"/>
    </row>
    <row r="12" spans="1:17" s="30" customFormat="1" ht="15.75" x14ac:dyDescent="0.25">
      <c r="B12" s="34" t="s">
        <v>18</v>
      </c>
      <c r="E12" s="35"/>
      <c r="F12" s="35"/>
      <c r="G12" s="36"/>
      <c r="H12" s="36"/>
      <c r="I12" s="37"/>
    </row>
    <row r="13" spans="1:17" ht="15.75" x14ac:dyDescent="0.25">
      <c r="B13" s="46" t="s">
        <v>19</v>
      </c>
      <c r="C13" s="46"/>
      <c r="D13" s="46"/>
      <c r="E13" s="35"/>
      <c r="F13" s="35"/>
    </row>
    <row r="17" spans="2:17" ht="15.75" x14ac:dyDescent="0.25">
      <c r="B17" s="39" t="s">
        <v>28</v>
      </c>
      <c r="C17" s="38"/>
      <c r="D17" s="38"/>
      <c r="E17" s="26"/>
      <c r="F17" s="26"/>
      <c r="G17" s="36"/>
      <c r="H17" s="36"/>
      <c r="I17" s="37"/>
      <c r="J17" s="30"/>
      <c r="K17" s="30"/>
      <c r="L17" s="30"/>
      <c r="M17" s="30"/>
      <c r="N17" s="30"/>
      <c r="O17" s="30"/>
      <c r="P17" s="30"/>
      <c r="Q17" s="30"/>
    </row>
    <row r="19" spans="2:17" ht="90" customHeight="1" x14ac:dyDescent="0.25">
      <c r="B19" s="40"/>
      <c r="C19" s="41" t="s">
        <v>31</v>
      </c>
      <c r="D19" s="41"/>
      <c r="E19" s="41"/>
      <c r="F19" s="41"/>
    </row>
    <row r="20" spans="2:17" ht="88.5" customHeight="1" x14ac:dyDescent="0.25">
      <c r="B20" s="40"/>
      <c r="C20" s="41" t="s">
        <v>33</v>
      </c>
      <c r="D20" s="42"/>
      <c r="E20" s="42"/>
      <c r="F20" s="42"/>
    </row>
    <row r="21" spans="2:17" ht="87" customHeight="1" x14ac:dyDescent="0.25">
      <c r="B21" s="40"/>
      <c r="C21" s="41" t="s">
        <v>32</v>
      </c>
      <c r="D21" s="42"/>
      <c r="E21" s="42"/>
      <c r="F21" s="42"/>
    </row>
  </sheetData>
  <mergeCells count="17">
    <mergeCell ref="A1:P1"/>
    <mergeCell ref="A2:A3"/>
    <mergeCell ref="B2:B3"/>
    <mergeCell ref="C2:C3"/>
    <mergeCell ref="D2:D3"/>
    <mergeCell ref="E2:I2"/>
    <mergeCell ref="J2:L2"/>
    <mergeCell ref="M2:P2"/>
    <mergeCell ref="C19:F19"/>
    <mergeCell ref="C20:F20"/>
    <mergeCell ref="C21:F21"/>
    <mergeCell ref="B6:P6"/>
    <mergeCell ref="B13:D13"/>
    <mergeCell ref="B8:C8"/>
    <mergeCell ref="B9:J9"/>
    <mergeCell ref="B11:C11"/>
    <mergeCell ref="B10:P10"/>
  </mergeCells>
  <pageMargins left="0.70866137742996205" right="0.70866137742996205" top="0.74803149700164795" bottom="0.74803149700164795" header="0.31496062874794001" footer="0.314960628747940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Дубасова Лариса Олеговна</dc:creator>
  <cp:lastModifiedBy>Дубасова Лариса Олеговна</cp:lastModifiedBy>
  <dcterms:created xsi:type="dcterms:W3CDTF">2024-03-19T09:04:30Z</dcterms:created>
  <dcterms:modified xsi:type="dcterms:W3CDTF">2024-03-20T06:34:58Z</dcterms:modified>
</cp:coreProperties>
</file>